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2"/>
  <c r="M9"/>
  <c r="M8"/>
  <c r="M7"/>
  <c r="M6"/>
  <c r="M5"/>
  <c r="M4"/>
  <c r="L10"/>
  <c r="L9"/>
  <c r="L8"/>
  <c r="L7"/>
  <c r="L6"/>
  <c r="L5"/>
  <c r="L4"/>
  <c r="K5"/>
  <c r="K6"/>
  <c r="K7"/>
  <c r="K8"/>
  <c r="K9"/>
  <c r="K10"/>
  <c r="K4"/>
  <c r="J10"/>
  <c r="J9"/>
  <c r="J8"/>
  <c r="J7"/>
  <c r="J6"/>
  <c r="J5"/>
  <c r="J4"/>
  <c r="I10"/>
  <c r="I9"/>
  <c r="I8"/>
  <c r="I7"/>
  <c r="I6"/>
  <c r="I5"/>
  <c r="I4"/>
  <c r="F10"/>
  <c r="F9"/>
  <c r="F8"/>
  <c r="F7"/>
  <c r="F6"/>
  <c r="F5"/>
  <c r="F4"/>
  <c r="E10"/>
  <c r="E9"/>
  <c r="E8"/>
  <c r="E7"/>
  <c r="E6"/>
  <c r="E5"/>
  <c r="E4"/>
  <c r="D5"/>
  <c r="D6"/>
  <c r="D7"/>
  <c r="D8"/>
  <c r="D9"/>
  <c r="D10"/>
  <c r="D4"/>
  <c r="C10"/>
  <c r="C9"/>
  <c r="C8"/>
  <c r="C7"/>
  <c r="C6"/>
  <c r="C5"/>
  <c r="C4"/>
  <c r="B10"/>
  <c r="B9"/>
  <c r="B8"/>
  <c r="B7"/>
  <c r="B6"/>
  <c r="B5"/>
  <c r="B4"/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" l="1"/>
  <c r="G6"/>
  <c r="G7"/>
  <c r="G8"/>
  <c r="G9"/>
  <c r="G10"/>
  <c r="G11"/>
  <c r="G12"/>
  <c r="G13"/>
  <c r="G14"/>
  <c r="G15"/>
  <c r="G16"/>
  <c r="G17"/>
  <c r="G18"/>
  <c r="G19"/>
  <c r="G20"/>
  <c r="G21"/>
  <c r="G5"/>
</calcChain>
</file>

<file path=xl/sharedStrings.xml><?xml version="1.0" encoding="utf-8"?>
<sst xmlns="http://schemas.openxmlformats.org/spreadsheetml/2006/main" count="136" uniqueCount="99">
  <si>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</si>
  <si>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</si>
  <si>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</si>
  <si>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</si>
  <si>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</si>
  <si>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</si>
  <si>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</si>
  <si>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</si>
  <si>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</si>
  <si>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</si>
  <si>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</si>
  <si>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</si>
  <si>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</si>
  <si>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</si>
  <si>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</si>
  <si>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</si>
  <si>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</si>
  <si>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</si>
  <si>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</si>
  <si>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</si>
  <si>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</si>
  <si>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</si>
  <si>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</si>
  <si>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Vol filtered</t>
  </si>
  <si>
    <t>Weight (103 deg)</t>
  </si>
  <si>
    <t>A1</t>
  </si>
  <si>
    <t>B1</t>
  </si>
  <si>
    <t>12LH009</t>
  </si>
  <si>
    <t>12LH010</t>
  </si>
  <si>
    <t>12LH011</t>
  </si>
  <si>
    <t>12LH012</t>
  </si>
  <si>
    <t>12LH013</t>
  </si>
  <si>
    <t>12LH014</t>
  </si>
  <si>
    <t>12LH015</t>
  </si>
  <si>
    <t>12LH016</t>
  </si>
  <si>
    <t>12LH017</t>
  </si>
  <si>
    <t>12LH018</t>
  </si>
  <si>
    <t>12LH019</t>
  </si>
  <si>
    <t>12LH020</t>
  </si>
  <si>
    <t>12LH021</t>
  </si>
  <si>
    <t>12LH022</t>
  </si>
  <si>
    <t>12LH023</t>
  </si>
  <si>
    <t>12LH024</t>
  </si>
  <si>
    <t>12LH025</t>
  </si>
  <si>
    <t>A2</t>
  </si>
  <si>
    <t>B2</t>
  </si>
  <si>
    <t>12LH008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</si>
  <si>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</si>
  <si>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</si>
  <si>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</si>
  <si>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</si>
  <si>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</si>
  <si>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</si>
  <si>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</si>
  <si>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</si>
  <si>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</si>
  <si>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</si>
  <si>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</si>
  <si>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</si>
  <si>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</si>
  <si>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</si>
  <si>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12LE001</t>
  </si>
  <si>
    <t>12LE002</t>
  </si>
  <si>
    <t>12LE003</t>
  </si>
  <si>
    <t>12LE004</t>
  </si>
  <si>
    <t>12LE005</t>
  </si>
  <si>
    <t>12LE006</t>
  </si>
  <si>
    <t>12LE007</t>
  </si>
  <si>
    <t>12LE008</t>
  </si>
  <si>
    <t>12LE009</t>
  </si>
  <si>
    <t>12LE010</t>
  </si>
  <si>
    <t>12LE011</t>
  </si>
  <si>
    <t>12LE012</t>
  </si>
  <si>
    <t>12LE013</t>
  </si>
  <si>
    <t>12LE014</t>
  </si>
  <si>
    <t>12LE015</t>
  </si>
  <si>
    <t>12LE016</t>
  </si>
  <si>
    <t>12LE017</t>
  </si>
  <si>
    <t>12LE018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</si>
  <si>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</si>
  <si>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</si>
  <si>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</si>
  <si>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</si>
  <si>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</si>
  <si>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</si>
  <si>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</si>
  <si>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</si>
  <si>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</si>
  <si>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</si>
  <si>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</si>
  <si>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</si>
  <si>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</si>
  <si>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</si>
  <si>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</si>
  <si>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</si>
  <si>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</si>
  <si>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</si>
  <si>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Sample: 5026</t>
  </si>
  <si>
    <t>Sample: 5027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</si>
</sst>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  <xf numFmtId="0" fontId="0" fillId="0" borderId="0" xfId="0" applyFont="1" applyBorder="1"/>
    <xf numFmtId="0" fontId="0" fillId="0" borderId="1" xfId="0" applyFont="1" applyBorder="1"/>
    <xf numFmtId="0" fontId="0" fillId="0" borderId="0" xfId="0" applyFont="1"/>
    <xf numFmtId="164" fontId="0" fillId="0" borderId="0" xfId="0" applyNumberFormat="1" applyFont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7"/>
  <sheetViews>
    <sheetView tabSelected="1" topLeftCell="A13" workbookViewId="0">
      <selection activeCell="D13" sqref="D1:Q1048576"/>
    </sheetView>
  </sheetViews>
  <sheetFormatPr defaultRowHeight="15"/>
  <cols>
    <col min="1" max="1" width="28.5703125" bestFit="1" customWidth="1"/>
    <col min="2" max="2" width="10.28515625" customWidth="1"/>
    <col min="3" max="3" width="11.5703125" style="1" customWidth="1"/>
    <col min="4" max="4" width="14" style="4" customWidth="1"/>
    <col min="5" max="7" width="14" style="9" customWidth="1"/>
    <col min="8" max="8" width="16.5703125" style="4" customWidth="1"/>
    <col min="9" max="9" width="14.7109375" customWidth="1"/>
    <col min="10" max="10" width="12.85546875" customWidth="1"/>
    <col min="11" max="11" width="12.28515625" customWidth="1"/>
    <col min="12" max="12" width="9.140625" style="4" customWidth="1"/>
    <col min="13" max="13" width="12.7109375" customWidth="1"/>
    <col min="14" max="14" width="11.85546875" customWidth="1"/>
    <col min="15" max="15" width="9.140625" customWidth="1"/>
    <col min="16" max="16" width="10.85546875" style="4" customWidth="1"/>
    <col min="18" max="18" width="12.42578125" bestFit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</row>
    <row r="3" spans="1:44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44" s="9" customFormat="1">
      <c r="A4" s="1" t="s">
        <v>46</v>
      </c>
      <c r="B4" s="23">
        <v>5026</v>
      </c>
      <c r="C4" s="23" t="s">
        <v>25</v>
      </c>
      <c r="D4" s="24">
        <v>840</v>
      </c>
      <c r="E4" s="25">
        <v>1.1535</v>
      </c>
      <c r="F4" s="25">
        <v>1.1536</v>
      </c>
      <c r="G4" s="23">
        <f>E4-F4</f>
        <v>-9.9999999999988987E-5</v>
      </c>
      <c r="H4" s="24">
        <f>(E4+F4)/2</f>
        <v>1.1535500000000001</v>
      </c>
      <c r="I4" s="23">
        <v>1.3541000000000001</v>
      </c>
      <c r="J4" s="27">
        <v>1.3545</v>
      </c>
      <c r="K4" s="23">
        <f>J4-I4</f>
        <v>3.9999999999995595E-4</v>
      </c>
      <c r="L4" s="24">
        <f>(I4+J4)/2</f>
        <v>1.3543000000000001</v>
      </c>
      <c r="M4" s="23">
        <v>1.3251999999999999</v>
      </c>
      <c r="N4" s="23">
        <v>1.3252999999999999</v>
      </c>
      <c r="O4" s="23">
        <f>(M4+N4)/2</f>
        <v>1.32525</v>
      </c>
      <c r="P4" s="24">
        <f>M4-N4</f>
        <v>-9.9999999999988987E-5</v>
      </c>
      <c r="Q4" s="23">
        <f>((L4-H4)*1000)/(D4/1000)</f>
        <v>238.98809523809521</v>
      </c>
      <c r="R4" s="23">
        <f>((O4-H4)*1000)/(D4/1000)</f>
        <v>204.40476190476187</v>
      </c>
      <c r="S4" s="23">
        <f>Q4-R4</f>
        <v>34.583333333333343</v>
      </c>
    </row>
    <row r="5" spans="1:44">
      <c r="A5" s="1" t="s">
        <v>27</v>
      </c>
      <c r="B5" s="1">
        <v>5027</v>
      </c>
      <c r="C5" s="1" t="s">
        <v>26</v>
      </c>
      <c r="D5" s="4">
        <v>850</v>
      </c>
      <c r="E5" s="1">
        <v>1.1526000000000001</v>
      </c>
      <c r="F5" s="1">
        <v>1.153</v>
      </c>
      <c r="G5" s="19">
        <f>E5-F5</f>
        <v>-3.9999999999995595E-4</v>
      </c>
      <c r="H5" s="24">
        <f t="shared" ref="H5:H39" si="0">(E5+F5)/2</f>
        <v>1.1528</v>
      </c>
      <c r="I5" s="26">
        <v>1.2256</v>
      </c>
      <c r="J5" s="26">
        <v>1.2255</v>
      </c>
      <c r="K5" s="23">
        <f t="shared" ref="K5:K39" si="1">J5-I5</f>
        <v>-9.9999999999988987E-5</v>
      </c>
      <c r="L5" s="24">
        <f t="shared" ref="L5:L39" si="2">(I5+J5)/2</f>
        <v>1.2255500000000001</v>
      </c>
      <c r="M5" s="21">
        <v>1.2118</v>
      </c>
      <c r="N5" s="21">
        <v>1.2116</v>
      </c>
      <c r="O5" s="23">
        <f t="shared" ref="O5:O39" si="3">(M5+N5)/2</f>
        <v>1.2117</v>
      </c>
      <c r="P5" s="24">
        <f t="shared" ref="P5:P39" si="4">M5-N5</f>
        <v>1.9999999999997797E-4</v>
      </c>
      <c r="Q5" s="23">
        <f t="shared" ref="Q5:Q39" si="5">((L5-H5)*1000)/(D5/1000)</f>
        <v>85.588235294117752</v>
      </c>
      <c r="R5" s="23">
        <f t="shared" ref="R5:R39" si="6">((O5-H5)*1000)/(D5/1000)</f>
        <v>69.294117647058769</v>
      </c>
      <c r="S5" s="23">
        <f t="shared" ref="S5:S39" si="7">Q5-R5</f>
        <v>16.294117647058982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28</v>
      </c>
      <c r="B6" s="1">
        <v>5026</v>
      </c>
      <c r="C6" s="1" t="s">
        <v>44</v>
      </c>
      <c r="D6" s="4">
        <v>1720</v>
      </c>
      <c r="E6" s="1">
        <v>1.153</v>
      </c>
      <c r="F6" s="1">
        <v>1.1533</v>
      </c>
      <c r="G6" s="19">
        <f t="shared" ref="G6:G39" si="8">E6-F6</f>
        <v>-2.9999999999996696E-4</v>
      </c>
      <c r="H6" s="24">
        <f t="shared" si="0"/>
        <v>1.1531500000000001</v>
      </c>
      <c r="I6" s="26">
        <v>1.2867999999999999</v>
      </c>
      <c r="J6" s="26">
        <v>1.2865</v>
      </c>
      <c r="K6" s="23">
        <f t="shared" si="1"/>
        <v>-2.9999999999996696E-4</v>
      </c>
      <c r="L6" s="24">
        <f t="shared" si="2"/>
        <v>1.2866499999999998</v>
      </c>
      <c r="M6" s="21">
        <v>1.262</v>
      </c>
      <c r="N6" s="21">
        <v>1.2622</v>
      </c>
      <c r="O6" s="23">
        <f t="shared" si="3"/>
        <v>1.2621</v>
      </c>
      <c r="P6" s="24">
        <f t="shared" si="4"/>
        <v>-1.9999999999997797E-4</v>
      </c>
      <c r="Q6" s="23">
        <f t="shared" si="5"/>
        <v>77.616279069767273</v>
      </c>
      <c r="R6" s="23">
        <f t="shared" si="6"/>
        <v>63.343023255813883</v>
      </c>
      <c r="S6" s="23">
        <f t="shared" si="7"/>
        <v>14.273255813953391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29</v>
      </c>
      <c r="B7" s="1">
        <v>5027</v>
      </c>
      <c r="C7" s="1" t="s">
        <v>45</v>
      </c>
      <c r="D7" s="4">
        <v>1720</v>
      </c>
      <c r="E7" s="1">
        <v>1.1638999999999999</v>
      </c>
      <c r="F7" s="1">
        <v>1.1635</v>
      </c>
      <c r="G7" s="19">
        <f t="shared" si="8"/>
        <v>3.9999999999995595E-4</v>
      </c>
      <c r="H7" s="24">
        <f t="shared" si="0"/>
        <v>1.1637</v>
      </c>
      <c r="I7" s="26">
        <v>1.2343999999999999</v>
      </c>
      <c r="J7" s="26">
        <v>1.2347999999999999</v>
      </c>
      <c r="K7" s="23">
        <f t="shared" si="1"/>
        <v>3.9999999999995595E-4</v>
      </c>
      <c r="L7" s="24">
        <f t="shared" si="2"/>
        <v>1.2345999999999999</v>
      </c>
      <c r="M7" s="21">
        <v>1.2181999999999999</v>
      </c>
      <c r="N7" s="21">
        <v>1.2182999999999999</v>
      </c>
      <c r="O7" s="23">
        <f t="shared" si="3"/>
        <v>1.2182499999999998</v>
      </c>
      <c r="P7" s="24">
        <f t="shared" si="4"/>
        <v>-9.9999999999988987E-5</v>
      </c>
      <c r="Q7" s="23">
        <f t="shared" si="5"/>
        <v>41.220930232558118</v>
      </c>
      <c r="R7" s="23">
        <f t="shared" si="6"/>
        <v>31.715116279069697</v>
      </c>
      <c r="S7" s="23">
        <f t="shared" si="7"/>
        <v>9.5058139534884205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30</v>
      </c>
      <c r="B8" s="1">
        <v>5026</v>
      </c>
      <c r="C8" s="1" t="s">
        <v>47</v>
      </c>
      <c r="D8" s="4">
        <v>1315</v>
      </c>
      <c r="E8" s="1">
        <v>1.1613</v>
      </c>
      <c r="F8" s="1">
        <v>1.1608000000000001</v>
      </c>
      <c r="G8" s="19">
        <f t="shared" si="8"/>
        <v>4.9999999999994493E-4</v>
      </c>
      <c r="H8" s="24">
        <f t="shared" si="0"/>
        <v>1.1610499999999999</v>
      </c>
      <c r="I8" s="26">
        <v>1.2592000000000001</v>
      </c>
      <c r="J8" s="26">
        <v>1.2588999999999999</v>
      </c>
      <c r="K8" s="23">
        <f t="shared" si="1"/>
        <v>-3.00000000000189E-4</v>
      </c>
      <c r="L8" s="24">
        <f t="shared" si="2"/>
        <v>1.25905</v>
      </c>
      <c r="M8" s="21">
        <v>1.2408999999999999</v>
      </c>
      <c r="N8" s="21">
        <v>1.2414000000000001</v>
      </c>
      <c r="O8" s="23">
        <f t="shared" si="3"/>
        <v>1.24115</v>
      </c>
      <c r="P8" s="24">
        <f t="shared" si="4"/>
        <v>-5.0000000000016698E-4</v>
      </c>
      <c r="Q8" s="23">
        <f t="shared" si="5"/>
        <v>74.524714828897402</v>
      </c>
      <c r="R8" s="23">
        <f t="shared" si="6"/>
        <v>60.912547528517159</v>
      </c>
      <c r="S8" s="23">
        <f t="shared" si="7"/>
        <v>13.612167300380243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31</v>
      </c>
      <c r="B9" s="1">
        <v>5027</v>
      </c>
      <c r="C9" s="1" t="s">
        <v>48</v>
      </c>
      <c r="D9" s="4">
        <v>1360</v>
      </c>
      <c r="E9" s="1">
        <v>1.1553</v>
      </c>
      <c r="F9" s="1">
        <v>1.1552</v>
      </c>
      <c r="G9" s="19">
        <f t="shared" si="8"/>
        <v>9.9999999999988987E-5</v>
      </c>
      <c r="H9" s="24">
        <f t="shared" si="0"/>
        <v>1.1552500000000001</v>
      </c>
      <c r="I9" s="26">
        <v>1.2588999999999999</v>
      </c>
      <c r="J9" s="26">
        <v>1.2588999999999999</v>
      </c>
      <c r="K9" s="23">
        <f t="shared" si="1"/>
        <v>0</v>
      </c>
      <c r="L9" s="24">
        <f t="shared" si="2"/>
        <v>1.2588999999999999</v>
      </c>
      <c r="M9" s="21">
        <v>1.2383999999999999</v>
      </c>
      <c r="N9" s="21">
        <v>1.2383</v>
      </c>
      <c r="O9" s="23">
        <f t="shared" si="3"/>
        <v>1.2383500000000001</v>
      </c>
      <c r="P9" s="24">
        <f t="shared" si="4"/>
        <v>9.9999999999988987E-5</v>
      </c>
      <c r="Q9" s="23">
        <f t="shared" si="5"/>
        <v>76.213235294117496</v>
      </c>
      <c r="R9" s="23">
        <f t="shared" si="6"/>
        <v>61.102941176470551</v>
      </c>
      <c r="S9" s="23">
        <f t="shared" si="7"/>
        <v>15.110294117646944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32</v>
      </c>
      <c r="B10" s="1">
        <v>5026</v>
      </c>
      <c r="C10" s="1" t="s">
        <v>49</v>
      </c>
      <c r="D10" s="4">
        <v>1120</v>
      </c>
      <c r="E10" s="1">
        <v>1.1491</v>
      </c>
      <c r="F10" s="1">
        <v>1.1489</v>
      </c>
      <c r="G10" s="19">
        <f t="shared" si="8"/>
        <v>1.9999999999997797E-4</v>
      </c>
      <c r="H10" s="24">
        <f t="shared" si="0"/>
        <v>1.149</v>
      </c>
      <c r="I10" s="26">
        <v>1.2063999999999999</v>
      </c>
      <c r="J10" s="26">
        <v>1.2062999999999999</v>
      </c>
      <c r="K10" s="23">
        <f t="shared" si="1"/>
        <v>-9.9999999999988987E-5</v>
      </c>
      <c r="L10" s="24">
        <f t="shared" si="2"/>
        <v>1.20635</v>
      </c>
      <c r="M10" s="21">
        <v>1.1936</v>
      </c>
      <c r="N10" s="21">
        <v>1.1934</v>
      </c>
      <c r="O10" s="23">
        <f t="shared" si="3"/>
        <v>1.1935</v>
      </c>
      <c r="P10" s="24">
        <f t="shared" si="4"/>
        <v>1.9999999999997797E-4</v>
      </c>
      <c r="Q10" s="23">
        <f t="shared" si="5"/>
        <v>51.205357142857146</v>
      </c>
      <c r="R10" s="23">
        <f t="shared" si="6"/>
        <v>39.73214285714284</v>
      </c>
      <c r="S10" s="23">
        <f t="shared" si="7"/>
        <v>11.473214285714306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33</v>
      </c>
      <c r="B11" s="1">
        <v>5027</v>
      </c>
      <c r="C11" s="1" t="s">
        <v>50</v>
      </c>
      <c r="D11" s="4">
        <v>1160</v>
      </c>
      <c r="E11" s="1">
        <v>1.1585000000000001</v>
      </c>
      <c r="F11" s="1">
        <v>1.1579999999999999</v>
      </c>
      <c r="G11" s="19">
        <f t="shared" si="8"/>
        <v>5.0000000000016698E-4</v>
      </c>
      <c r="H11" s="24">
        <f t="shared" si="0"/>
        <v>1.15825</v>
      </c>
      <c r="I11" s="26">
        <v>1.2183999999999999</v>
      </c>
      <c r="J11" s="26">
        <v>1.2184999999999999</v>
      </c>
      <c r="K11" s="23">
        <f t="shared" si="1"/>
        <v>9.9999999999988987E-5</v>
      </c>
      <c r="L11" s="24">
        <f t="shared" si="2"/>
        <v>1.2184499999999998</v>
      </c>
      <c r="M11" s="21">
        <v>1.2041999999999999</v>
      </c>
      <c r="N11" s="21">
        <v>1.2045999999999999</v>
      </c>
      <c r="O11" s="23">
        <f t="shared" si="3"/>
        <v>1.2043999999999999</v>
      </c>
      <c r="P11" s="24">
        <f t="shared" si="4"/>
        <v>-3.9999999999995595E-4</v>
      </c>
      <c r="Q11" s="23">
        <f t="shared" si="5"/>
        <v>51.896551724137773</v>
      </c>
      <c r="R11" s="23">
        <f t="shared" si="6"/>
        <v>39.784482758620619</v>
      </c>
      <c r="S11" s="23">
        <f t="shared" si="7"/>
        <v>12.112068965517153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34</v>
      </c>
      <c r="B12" s="1">
        <v>5026</v>
      </c>
      <c r="C12" s="1" t="s">
        <v>51</v>
      </c>
      <c r="D12" s="4">
        <v>1505</v>
      </c>
      <c r="E12" s="1">
        <v>1.1563000000000001</v>
      </c>
      <c r="F12" s="1">
        <v>1.1565000000000001</v>
      </c>
      <c r="G12" s="19">
        <f t="shared" si="8"/>
        <v>-1.9999999999997797E-4</v>
      </c>
      <c r="H12" s="24">
        <f t="shared" si="0"/>
        <v>1.1564000000000001</v>
      </c>
      <c r="I12" s="26">
        <v>1.3030999999999999</v>
      </c>
      <c r="J12" s="26">
        <v>1.3028999999999999</v>
      </c>
      <c r="K12" s="23">
        <f t="shared" si="1"/>
        <v>-1.9999999999997797E-4</v>
      </c>
      <c r="L12" s="24">
        <f t="shared" si="2"/>
        <v>1.3029999999999999</v>
      </c>
      <c r="M12" s="21">
        <v>1.2794000000000001</v>
      </c>
      <c r="N12" s="21">
        <v>1.2791999999999999</v>
      </c>
      <c r="O12" s="23">
        <f t="shared" si="3"/>
        <v>1.2793000000000001</v>
      </c>
      <c r="P12" s="24">
        <f t="shared" si="4"/>
        <v>2.0000000000020002E-4</v>
      </c>
      <c r="Q12" s="23">
        <f t="shared" si="5"/>
        <v>97.40863787375406</v>
      </c>
      <c r="R12" s="23">
        <f t="shared" si="6"/>
        <v>81.661129568106318</v>
      </c>
      <c r="S12" s="23">
        <f t="shared" si="7"/>
        <v>15.747508305647742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35</v>
      </c>
      <c r="B13" s="1">
        <v>5027</v>
      </c>
      <c r="C13" s="1" t="s">
        <v>52</v>
      </c>
      <c r="D13" s="4">
        <v>1550</v>
      </c>
      <c r="E13" s="1">
        <v>1.1586000000000001</v>
      </c>
      <c r="F13" s="1">
        <v>1.1588000000000001</v>
      </c>
      <c r="G13" s="19">
        <f t="shared" si="8"/>
        <v>-1.9999999999997797E-4</v>
      </c>
      <c r="H13" s="24">
        <f t="shared" si="0"/>
        <v>1.1587000000000001</v>
      </c>
      <c r="I13" s="26">
        <v>1.3</v>
      </c>
      <c r="J13" s="26">
        <v>1.3</v>
      </c>
      <c r="K13" s="23">
        <f t="shared" si="1"/>
        <v>0</v>
      </c>
      <c r="L13" s="24">
        <f t="shared" si="2"/>
        <v>1.3</v>
      </c>
      <c r="M13" s="21">
        <v>1.2763</v>
      </c>
      <c r="N13" s="21">
        <v>1.2763</v>
      </c>
      <c r="O13" s="23">
        <f t="shared" si="3"/>
        <v>1.2763</v>
      </c>
      <c r="P13" s="24">
        <f t="shared" si="4"/>
        <v>0</v>
      </c>
      <c r="Q13" s="23">
        <f t="shared" si="5"/>
        <v>91.161290322580626</v>
      </c>
      <c r="R13" s="23">
        <f t="shared" si="6"/>
        <v>75.870967741935431</v>
      </c>
      <c r="S13" s="23">
        <f t="shared" si="7"/>
        <v>15.290322580645196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36</v>
      </c>
      <c r="B14" s="1">
        <v>5026</v>
      </c>
      <c r="C14" s="1" t="s">
        <v>53</v>
      </c>
      <c r="D14" s="4">
        <v>1860</v>
      </c>
      <c r="E14" s="1">
        <v>1.1540999999999999</v>
      </c>
      <c r="F14" s="1">
        <v>1.1537999999999999</v>
      </c>
      <c r="G14" s="19">
        <f t="shared" si="8"/>
        <v>2.9999999999996696E-4</v>
      </c>
      <c r="H14" s="24">
        <f t="shared" si="0"/>
        <v>1.15395</v>
      </c>
      <c r="I14" s="26">
        <v>1.3253999999999999</v>
      </c>
      <c r="J14" s="26">
        <v>1.3249</v>
      </c>
      <c r="K14" s="23">
        <f t="shared" si="1"/>
        <v>-4.9999999999994493E-4</v>
      </c>
      <c r="L14" s="24">
        <f t="shared" si="2"/>
        <v>1.3251499999999998</v>
      </c>
      <c r="M14" s="21">
        <v>1.2986</v>
      </c>
      <c r="N14" s="21">
        <v>1.2987</v>
      </c>
      <c r="O14" s="23">
        <f t="shared" si="3"/>
        <v>1.2986499999999999</v>
      </c>
      <c r="P14" s="24">
        <f t="shared" si="4"/>
        <v>-9.9999999999988987E-5</v>
      </c>
      <c r="Q14" s="23">
        <f t="shared" si="5"/>
        <v>92.043010752688048</v>
      </c>
      <c r="R14" s="23">
        <f t="shared" si="6"/>
        <v>77.795698924731084</v>
      </c>
      <c r="S14" s="23">
        <f t="shared" si="7"/>
        <v>14.247311827956963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37</v>
      </c>
      <c r="B15" s="1">
        <v>5027</v>
      </c>
      <c r="C15" s="1" t="s">
        <v>54</v>
      </c>
      <c r="D15" s="4">
        <v>1890</v>
      </c>
      <c r="E15" s="1">
        <v>1.1516</v>
      </c>
      <c r="F15" s="1">
        <v>1.1514</v>
      </c>
      <c r="G15" s="19">
        <f t="shared" si="8"/>
        <v>1.9999999999997797E-4</v>
      </c>
      <c r="H15" s="24">
        <f t="shared" si="0"/>
        <v>1.1515</v>
      </c>
      <c r="I15" s="26">
        <v>1.2408999999999999</v>
      </c>
      <c r="J15" s="26">
        <v>1.2413000000000001</v>
      </c>
      <c r="K15" s="23">
        <f t="shared" si="1"/>
        <v>4.0000000000017799E-4</v>
      </c>
      <c r="L15" s="24">
        <f t="shared" si="2"/>
        <v>1.2410999999999999</v>
      </c>
      <c r="M15" s="21">
        <v>1.2202999999999999</v>
      </c>
      <c r="N15" s="21">
        <v>1.2204999999999999</v>
      </c>
      <c r="O15" s="23">
        <f t="shared" si="3"/>
        <v>1.2203999999999999</v>
      </c>
      <c r="P15" s="24">
        <f t="shared" si="4"/>
        <v>-1.9999999999997797E-4</v>
      </c>
      <c r="Q15" s="23">
        <f t="shared" si="5"/>
        <v>47.407407407407362</v>
      </c>
      <c r="R15" s="23">
        <f t="shared" si="6"/>
        <v>36.455026455026434</v>
      </c>
      <c r="S15" s="23">
        <f t="shared" si="7"/>
        <v>10.952380952380928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38</v>
      </c>
      <c r="B16" s="1">
        <v>5026</v>
      </c>
      <c r="C16" s="1" t="s">
        <v>55</v>
      </c>
      <c r="D16" s="4">
        <v>935</v>
      </c>
      <c r="E16" s="1">
        <v>1.1541999999999999</v>
      </c>
      <c r="F16" s="1">
        <v>1.1541999999999999</v>
      </c>
      <c r="G16" s="19">
        <f t="shared" si="8"/>
        <v>0</v>
      </c>
      <c r="H16" s="24">
        <f t="shared" si="0"/>
        <v>1.1541999999999999</v>
      </c>
      <c r="I16" s="26">
        <v>1.3539000000000001</v>
      </c>
      <c r="J16" s="26">
        <v>1.3537999999999999</v>
      </c>
      <c r="K16" s="23">
        <f t="shared" si="1"/>
        <v>-1.0000000000021103E-4</v>
      </c>
      <c r="L16" s="24">
        <f t="shared" si="2"/>
        <v>1.35385</v>
      </c>
      <c r="M16" s="21">
        <v>1.3281000000000001</v>
      </c>
      <c r="N16" s="21">
        <v>1.3275999999999999</v>
      </c>
      <c r="O16" s="23">
        <f t="shared" si="3"/>
        <v>1.32785</v>
      </c>
      <c r="P16" s="24">
        <f t="shared" si="4"/>
        <v>5.0000000000016698E-4</v>
      </c>
      <c r="Q16" s="23">
        <f t="shared" si="5"/>
        <v>213.52941176470597</v>
      </c>
      <c r="R16" s="23">
        <f t="shared" si="6"/>
        <v>185.72192513368992</v>
      </c>
      <c r="S16" s="23">
        <f t="shared" si="7"/>
        <v>27.807486631016047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39</v>
      </c>
      <c r="B17" s="1">
        <v>5027</v>
      </c>
      <c r="C17" s="1" t="s">
        <v>56</v>
      </c>
      <c r="D17" s="4">
        <v>970</v>
      </c>
      <c r="E17" s="1">
        <v>1.1536</v>
      </c>
      <c r="F17" s="1">
        <v>1.1534</v>
      </c>
      <c r="G17" s="19">
        <f t="shared" si="8"/>
        <v>1.9999999999997797E-4</v>
      </c>
      <c r="H17" s="24">
        <f t="shared" si="0"/>
        <v>1.1535</v>
      </c>
      <c r="I17" s="26">
        <v>1.2635000000000001</v>
      </c>
      <c r="J17" s="26">
        <v>1.2636000000000001</v>
      </c>
      <c r="K17" s="23">
        <f t="shared" si="1"/>
        <v>9.9999999999988987E-5</v>
      </c>
      <c r="L17" s="24">
        <f t="shared" si="2"/>
        <v>1.26355</v>
      </c>
      <c r="M17" s="21">
        <v>1.2428999999999999</v>
      </c>
      <c r="N17" s="21">
        <v>1.2433000000000001</v>
      </c>
      <c r="O17" s="23">
        <f t="shared" si="3"/>
        <v>1.2431000000000001</v>
      </c>
      <c r="P17" s="24">
        <f t="shared" si="4"/>
        <v>-4.0000000000017799E-4</v>
      </c>
      <c r="Q17" s="23">
        <f t="shared" si="5"/>
        <v>113.45360824742266</v>
      </c>
      <c r="R17" s="23">
        <f t="shared" si="6"/>
        <v>92.371134020618683</v>
      </c>
      <c r="S17" s="23">
        <f t="shared" si="7"/>
        <v>21.082474226803981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40</v>
      </c>
      <c r="B18" s="1">
        <v>5026</v>
      </c>
      <c r="C18" s="1" t="s">
        <v>57</v>
      </c>
      <c r="D18" s="4">
        <v>1215</v>
      </c>
      <c r="E18" s="1">
        <v>1.1515</v>
      </c>
      <c r="F18" s="1">
        <v>1.1515</v>
      </c>
      <c r="G18" s="19">
        <f t="shared" si="8"/>
        <v>0</v>
      </c>
      <c r="H18" s="24">
        <f t="shared" si="0"/>
        <v>1.1515</v>
      </c>
      <c r="I18" s="26">
        <v>1.3607</v>
      </c>
      <c r="J18" s="26">
        <v>1.3604000000000001</v>
      </c>
      <c r="K18" s="23">
        <f t="shared" si="1"/>
        <v>-2.9999999999996696E-4</v>
      </c>
      <c r="L18" s="24">
        <f t="shared" si="2"/>
        <v>1.3605499999999999</v>
      </c>
      <c r="M18" s="21">
        <v>1.3331</v>
      </c>
      <c r="N18" s="21">
        <v>1.3333999999999999</v>
      </c>
      <c r="O18" s="23">
        <f t="shared" si="3"/>
        <v>1.33325</v>
      </c>
      <c r="P18" s="24">
        <f t="shared" si="4"/>
        <v>-2.9999999999996696E-4</v>
      </c>
      <c r="Q18" s="23">
        <f t="shared" si="5"/>
        <v>172.05761316872423</v>
      </c>
      <c r="R18" s="23">
        <f t="shared" si="6"/>
        <v>149.5884773662552</v>
      </c>
      <c r="S18" s="23">
        <f t="shared" si="7"/>
        <v>22.469135802469026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41</v>
      </c>
      <c r="B19" s="1">
        <v>5027</v>
      </c>
      <c r="C19" s="1" t="s">
        <v>58</v>
      </c>
      <c r="D19" s="4">
        <v>1270</v>
      </c>
      <c r="E19" s="1">
        <v>1.1495</v>
      </c>
      <c r="F19" s="1">
        <v>1.1492</v>
      </c>
      <c r="G19" s="19">
        <f t="shared" si="8"/>
        <v>2.9999999999996696E-4</v>
      </c>
      <c r="H19" s="24">
        <f t="shared" si="0"/>
        <v>1.1493500000000001</v>
      </c>
      <c r="I19" s="26">
        <v>1.2531000000000001</v>
      </c>
      <c r="J19" s="26">
        <v>1.2534000000000001</v>
      </c>
      <c r="K19" s="23">
        <f t="shared" si="1"/>
        <v>2.9999999999996696E-4</v>
      </c>
      <c r="L19" s="24">
        <f t="shared" si="2"/>
        <v>1.25325</v>
      </c>
      <c r="M19" s="21">
        <v>1.2326999999999999</v>
      </c>
      <c r="N19" s="21">
        <v>1.2330000000000001</v>
      </c>
      <c r="O19" s="23">
        <f t="shared" si="3"/>
        <v>1.23285</v>
      </c>
      <c r="P19" s="24">
        <f t="shared" si="4"/>
        <v>-3.00000000000189E-4</v>
      </c>
      <c r="Q19" s="23">
        <f t="shared" si="5"/>
        <v>81.811023622047145</v>
      </c>
      <c r="R19" s="23">
        <f t="shared" si="6"/>
        <v>65.748031496062922</v>
      </c>
      <c r="S19" s="23">
        <f t="shared" si="7"/>
        <v>16.062992125984223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42</v>
      </c>
      <c r="B20" s="1">
        <v>5026</v>
      </c>
      <c r="C20" s="1" t="s">
        <v>59</v>
      </c>
      <c r="D20" s="4">
        <v>1750</v>
      </c>
      <c r="E20" s="1">
        <v>1.1467000000000001</v>
      </c>
      <c r="F20" s="1">
        <v>1.147</v>
      </c>
      <c r="G20" s="19">
        <f t="shared" si="8"/>
        <v>-2.9999999999996696E-4</v>
      </c>
      <c r="H20" s="24">
        <f t="shared" si="0"/>
        <v>1.1468500000000001</v>
      </c>
      <c r="I20" s="26">
        <v>1.3562000000000001</v>
      </c>
      <c r="J20" s="26">
        <v>1.3561000000000001</v>
      </c>
      <c r="K20" s="23">
        <f t="shared" si="1"/>
        <v>-9.9999999999988987E-5</v>
      </c>
      <c r="L20" s="24">
        <f t="shared" si="2"/>
        <v>1.35615</v>
      </c>
      <c r="M20" s="21">
        <v>1.3289</v>
      </c>
      <c r="N20" s="21">
        <v>1.3293999999999999</v>
      </c>
      <c r="O20" s="23">
        <f t="shared" si="3"/>
        <v>1.3291499999999998</v>
      </c>
      <c r="P20" s="24">
        <f t="shared" si="4"/>
        <v>-4.9999999999994493E-4</v>
      </c>
      <c r="Q20" s="23">
        <f t="shared" si="5"/>
        <v>119.59999999999989</v>
      </c>
      <c r="R20" s="23">
        <f t="shared" si="6"/>
        <v>104.17142857142838</v>
      </c>
      <c r="S20" s="23">
        <f t="shared" si="7"/>
        <v>15.428571428571516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43</v>
      </c>
      <c r="B21" s="1">
        <v>5027</v>
      </c>
      <c r="C21" s="1" t="s">
        <v>60</v>
      </c>
      <c r="D21" s="4">
        <v>1790</v>
      </c>
      <c r="E21" s="1">
        <v>1.1475</v>
      </c>
      <c r="F21" s="1">
        <v>1.1476</v>
      </c>
      <c r="G21" s="19">
        <f t="shared" si="8"/>
        <v>-9.9999999999988987E-5</v>
      </c>
      <c r="H21" s="24">
        <f t="shared" si="0"/>
        <v>1.1475499999999998</v>
      </c>
      <c r="I21" s="26">
        <v>1.3082</v>
      </c>
      <c r="J21" s="26">
        <v>1.3087</v>
      </c>
      <c r="K21" s="23">
        <f t="shared" si="1"/>
        <v>4.9999999999994493E-4</v>
      </c>
      <c r="L21" s="24">
        <f t="shared" si="2"/>
        <v>1.3084500000000001</v>
      </c>
      <c r="M21" s="21">
        <v>1.2788999999999999</v>
      </c>
      <c r="N21" s="21">
        <v>1.2785</v>
      </c>
      <c r="O21" s="23">
        <f t="shared" si="3"/>
        <v>1.2786999999999999</v>
      </c>
      <c r="P21" s="24">
        <f t="shared" si="4"/>
        <v>3.9999999999995595E-4</v>
      </c>
      <c r="Q21" s="23">
        <f t="shared" si="5"/>
        <v>89.888268156424729</v>
      </c>
      <c r="R21" s="23">
        <f t="shared" si="6"/>
        <v>73.268156424581051</v>
      </c>
      <c r="S21" s="23">
        <f t="shared" si="7"/>
        <v>16.620111731843679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61</v>
      </c>
      <c r="B22" s="1">
        <v>5026</v>
      </c>
      <c r="C22" s="1" t="s">
        <v>79</v>
      </c>
      <c r="D22" s="4">
        <v>900</v>
      </c>
      <c r="E22" s="1">
        <v>1.1214</v>
      </c>
      <c r="F22" s="1">
        <v>1.1209</v>
      </c>
      <c r="G22" s="19">
        <f t="shared" si="8"/>
        <v>4.9999999999994493E-4</v>
      </c>
      <c r="H22" s="24">
        <f t="shared" si="0"/>
        <v>1.1211500000000001</v>
      </c>
      <c r="I22" s="26">
        <v>1.4113</v>
      </c>
      <c r="J22" s="26">
        <v>1.4111</v>
      </c>
      <c r="K22" s="23">
        <f t="shared" si="1"/>
        <v>-1.9999999999997797E-4</v>
      </c>
      <c r="L22" s="24">
        <f t="shared" si="2"/>
        <v>1.4112</v>
      </c>
      <c r="M22" s="21">
        <v>1.3827</v>
      </c>
      <c r="N22" s="21">
        <v>1.3826000000000001</v>
      </c>
      <c r="O22" s="23">
        <f t="shared" si="3"/>
        <v>1.3826499999999999</v>
      </c>
      <c r="P22" s="24">
        <f t="shared" si="4"/>
        <v>9.9999999999988987E-5</v>
      </c>
      <c r="Q22" s="23">
        <f t="shared" si="5"/>
        <v>322.27777777777766</v>
      </c>
      <c r="R22" s="23">
        <f t="shared" si="6"/>
        <v>290.55555555555537</v>
      </c>
      <c r="S22" s="23">
        <f t="shared" si="7"/>
        <v>31.722222222222285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62</v>
      </c>
      <c r="B23" s="1">
        <v>5027</v>
      </c>
      <c r="C23" s="1" t="s">
        <v>80</v>
      </c>
      <c r="D23" s="4">
        <v>940</v>
      </c>
      <c r="E23" s="1">
        <v>1.1165</v>
      </c>
      <c r="F23" s="1">
        <v>1.1166</v>
      </c>
      <c r="G23" s="19">
        <f t="shared" si="8"/>
        <v>-9.9999999999988987E-5</v>
      </c>
      <c r="H23" s="24">
        <f t="shared" si="0"/>
        <v>1.1165500000000002</v>
      </c>
      <c r="I23" s="26">
        <v>1.6083000000000001</v>
      </c>
      <c r="J23" s="26">
        <v>1.6079000000000001</v>
      </c>
      <c r="K23" s="23">
        <f t="shared" si="1"/>
        <v>-3.9999999999995595E-4</v>
      </c>
      <c r="L23" s="24">
        <f t="shared" si="2"/>
        <v>1.6081000000000001</v>
      </c>
      <c r="M23" s="21">
        <v>1.5612999999999999</v>
      </c>
      <c r="N23" s="21">
        <v>1.5615000000000001</v>
      </c>
      <c r="O23" s="23">
        <f t="shared" si="3"/>
        <v>1.5613999999999999</v>
      </c>
      <c r="P23" s="24">
        <f t="shared" si="4"/>
        <v>-2.0000000000020002E-4</v>
      </c>
      <c r="Q23" s="23">
        <f t="shared" si="5"/>
        <v>522.92553191489355</v>
      </c>
      <c r="R23" s="23">
        <f t="shared" si="6"/>
        <v>473.24468085106361</v>
      </c>
      <c r="S23" s="23">
        <f t="shared" si="7"/>
        <v>49.680851063829948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63</v>
      </c>
      <c r="B24" s="1">
        <v>5026</v>
      </c>
      <c r="C24" s="1" t="s">
        <v>81</v>
      </c>
      <c r="D24" s="4">
        <v>1090</v>
      </c>
      <c r="E24" s="1">
        <v>1.109</v>
      </c>
      <c r="F24" s="1">
        <v>1.1093999999999999</v>
      </c>
      <c r="G24" s="19">
        <f t="shared" si="8"/>
        <v>-3.9999999999995595E-4</v>
      </c>
      <c r="H24" s="24">
        <f t="shared" si="0"/>
        <v>1.1092</v>
      </c>
      <c r="I24" s="26">
        <v>1.5485</v>
      </c>
      <c r="J24" s="26">
        <v>1.5487</v>
      </c>
      <c r="K24" s="23">
        <f t="shared" si="1"/>
        <v>1.9999999999997797E-4</v>
      </c>
      <c r="L24" s="24">
        <f t="shared" si="2"/>
        <v>1.5486</v>
      </c>
      <c r="M24" s="21">
        <v>1.5057</v>
      </c>
      <c r="N24" s="21">
        <v>1.5061</v>
      </c>
      <c r="O24" s="23">
        <f t="shared" si="3"/>
        <v>1.5059</v>
      </c>
      <c r="P24" s="24">
        <f t="shared" si="4"/>
        <v>-3.9999999999995595E-4</v>
      </c>
      <c r="Q24" s="23">
        <f t="shared" si="5"/>
        <v>403.1192660550459</v>
      </c>
      <c r="R24" s="23">
        <f t="shared" si="6"/>
        <v>363.94495412844037</v>
      </c>
      <c r="S24" s="23">
        <f t="shared" si="7"/>
        <v>39.174311926605526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64</v>
      </c>
      <c r="B25" s="1">
        <v>5027</v>
      </c>
      <c r="C25" s="1" t="s">
        <v>82</v>
      </c>
      <c r="D25" s="4">
        <v>1130</v>
      </c>
      <c r="E25" s="1">
        <v>1.129</v>
      </c>
      <c r="F25" s="1">
        <v>1.1287</v>
      </c>
      <c r="G25" s="19">
        <f t="shared" si="8"/>
        <v>2.9999999999996696E-4</v>
      </c>
      <c r="H25" s="24">
        <f t="shared" si="0"/>
        <v>1.1288499999999999</v>
      </c>
      <c r="I25" s="26">
        <v>1.3784000000000001</v>
      </c>
      <c r="J25" s="26">
        <v>1.3783000000000001</v>
      </c>
      <c r="K25" s="23">
        <f t="shared" si="1"/>
        <v>-9.9999999999988987E-5</v>
      </c>
      <c r="L25" s="24">
        <f t="shared" si="2"/>
        <v>1.3783500000000002</v>
      </c>
      <c r="M25" s="21">
        <v>1.3483000000000001</v>
      </c>
      <c r="N25" s="21">
        <v>1.3485</v>
      </c>
      <c r="O25" s="23">
        <f t="shared" si="3"/>
        <v>1.3484</v>
      </c>
      <c r="P25" s="24">
        <f t="shared" si="4"/>
        <v>-1.9999999999997797E-4</v>
      </c>
      <c r="Q25" s="23">
        <f t="shared" si="5"/>
        <v>220.79646017699142</v>
      </c>
      <c r="R25" s="23">
        <f t="shared" si="6"/>
        <v>194.29203539823021</v>
      </c>
      <c r="S25" s="23">
        <f t="shared" si="7"/>
        <v>26.504424778761205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65</v>
      </c>
      <c r="B26" s="1">
        <v>5026</v>
      </c>
      <c r="C26" s="1" t="s">
        <v>83</v>
      </c>
      <c r="D26" s="4">
        <v>1310</v>
      </c>
      <c r="E26" s="1">
        <v>1.1181000000000001</v>
      </c>
      <c r="F26" s="1">
        <v>1.1177999999999999</v>
      </c>
      <c r="G26" s="19">
        <f t="shared" si="8"/>
        <v>3.00000000000189E-4</v>
      </c>
      <c r="H26" s="24">
        <f t="shared" si="0"/>
        <v>1.11795</v>
      </c>
      <c r="I26" s="26">
        <v>1.3593</v>
      </c>
      <c r="J26" s="26">
        <v>1.3592</v>
      </c>
      <c r="K26" s="23">
        <f t="shared" si="1"/>
        <v>-9.9999999999988987E-5</v>
      </c>
      <c r="L26" s="24">
        <f t="shared" si="2"/>
        <v>1.3592499999999998</v>
      </c>
      <c r="M26" s="21">
        <v>1.3291999999999999</v>
      </c>
      <c r="N26" s="21">
        <v>1.3293999999999999</v>
      </c>
      <c r="O26" s="23">
        <f t="shared" si="3"/>
        <v>1.3292999999999999</v>
      </c>
      <c r="P26" s="24">
        <f t="shared" si="4"/>
        <v>-1.9999999999997797E-4</v>
      </c>
      <c r="Q26" s="23">
        <f t="shared" si="5"/>
        <v>184.19847328244262</v>
      </c>
      <c r="R26" s="23">
        <f t="shared" si="6"/>
        <v>161.33587786259537</v>
      </c>
      <c r="S26" s="23">
        <f t="shared" si="7"/>
        <v>22.862595419847253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66</v>
      </c>
      <c r="B27" s="1">
        <v>5027</v>
      </c>
      <c r="C27" s="1" t="s">
        <v>84</v>
      </c>
      <c r="D27" s="4">
        <v>1320</v>
      </c>
      <c r="E27" s="1">
        <v>1.1185</v>
      </c>
      <c r="F27" s="1">
        <v>1.1183000000000001</v>
      </c>
      <c r="G27" s="19">
        <f t="shared" si="8"/>
        <v>1.9999999999997797E-4</v>
      </c>
      <c r="H27" s="24">
        <f t="shared" si="0"/>
        <v>1.1184000000000001</v>
      </c>
      <c r="I27" s="26">
        <v>1.2831999999999999</v>
      </c>
      <c r="J27" s="26">
        <v>1.2834000000000001</v>
      </c>
      <c r="K27" s="23">
        <f t="shared" si="1"/>
        <v>2.0000000000020002E-4</v>
      </c>
      <c r="L27" s="24">
        <f t="shared" si="2"/>
        <v>1.2833000000000001</v>
      </c>
      <c r="M27" s="21">
        <v>1.2587999999999999</v>
      </c>
      <c r="N27" s="21">
        <v>1.2592000000000001</v>
      </c>
      <c r="O27" s="23">
        <f t="shared" si="3"/>
        <v>1.2589999999999999</v>
      </c>
      <c r="P27" s="24">
        <f t="shared" si="4"/>
        <v>-4.0000000000017799E-4</v>
      </c>
      <c r="Q27" s="23">
        <f t="shared" si="5"/>
        <v>124.92424242424245</v>
      </c>
      <c r="R27" s="23">
        <f t="shared" si="6"/>
        <v>106.51515151515137</v>
      </c>
      <c r="S27" s="23">
        <f t="shared" si="7"/>
        <v>18.409090909091077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67</v>
      </c>
      <c r="B28" s="1">
        <v>5026</v>
      </c>
      <c r="C28" s="1" t="s">
        <v>85</v>
      </c>
      <c r="D28" s="4">
        <v>1130</v>
      </c>
      <c r="E28" s="1">
        <v>1.1255999999999999</v>
      </c>
      <c r="F28" s="1">
        <v>1.1254999999999999</v>
      </c>
      <c r="G28" s="19">
        <f t="shared" si="8"/>
        <v>9.9999999999988987E-5</v>
      </c>
      <c r="H28" s="24">
        <f t="shared" si="0"/>
        <v>1.1255500000000001</v>
      </c>
      <c r="I28" s="26">
        <v>1.2509999999999999</v>
      </c>
      <c r="J28" s="26">
        <v>1.2507999999999999</v>
      </c>
      <c r="K28" s="23">
        <f t="shared" si="1"/>
        <v>-1.9999999999997797E-4</v>
      </c>
      <c r="L28" s="24">
        <f t="shared" si="2"/>
        <v>1.2508999999999999</v>
      </c>
      <c r="M28" s="21">
        <v>1.2323</v>
      </c>
      <c r="N28" s="21">
        <v>1.2321</v>
      </c>
      <c r="O28" s="23">
        <f t="shared" si="3"/>
        <v>1.2322</v>
      </c>
      <c r="P28" s="24">
        <f t="shared" si="4"/>
        <v>1.9999999999997797E-4</v>
      </c>
      <c r="Q28" s="23">
        <f t="shared" si="5"/>
        <v>110.92920353982289</v>
      </c>
      <c r="R28" s="23">
        <f t="shared" si="6"/>
        <v>94.380530973451258</v>
      </c>
      <c r="S28" s="23">
        <f t="shared" si="7"/>
        <v>16.548672566371636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68</v>
      </c>
      <c r="B29" s="1">
        <v>5027</v>
      </c>
      <c r="C29" s="1" t="s">
        <v>86</v>
      </c>
      <c r="D29" s="4">
        <v>1150</v>
      </c>
      <c r="E29" s="1">
        <v>1.1204000000000001</v>
      </c>
      <c r="F29" s="1">
        <v>1.1201000000000001</v>
      </c>
      <c r="G29" s="19">
        <f t="shared" si="8"/>
        <v>2.9999999999996696E-4</v>
      </c>
      <c r="H29" s="24">
        <f t="shared" si="0"/>
        <v>1.12025</v>
      </c>
      <c r="I29" s="26">
        <v>1.3198000000000001</v>
      </c>
      <c r="J29" s="26">
        <v>1.3198000000000001</v>
      </c>
      <c r="K29" s="23">
        <f t="shared" si="1"/>
        <v>0</v>
      </c>
      <c r="L29" s="24">
        <f t="shared" si="2"/>
        <v>1.3198000000000001</v>
      </c>
      <c r="M29" s="21">
        <v>1.2936000000000001</v>
      </c>
      <c r="N29" s="21">
        <v>1.2941</v>
      </c>
      <c r="O29" s="23">
        <f t="shared" si="3"/>
        <v>1.2938499999999999</v>
      </c>
      <c r="P29" s="24">
        <f t="shared" si="4"/>
        <v>-4.9999999999994493E-4</v>
      </c>
      <c r="Q29" s="23">
        <f t="shared" si="5"/>
        <v>173.5217391304349</v>
      </c>
      <c r="R29" s="23">
        <f t="shared" si="6"/>
        <v>150.95652173913041</v>
      </c>
      <c r="S29" s="23">
        <f t="shared" si="7"/>
        <v>22.565217391304486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69</v>
      </c>
      <c r="B30" s="1">
        <v>5026</v>
      </c>
      <c r="C30" s="1" t="s">
        <v>87</v>
      </c>
      <c r="D30" s="4">
        <v>1145</v>
      </c>
      <c r="E30" s="1">
        <v>1.1234999999999999</v>
      </c>
      <c r="F30" s="1">
        <v>1.1233</v>
      </c>
      <c r="G30" s="19">
        <f t="shared" si="8"/>
        <v>1.9999999999997797E-4</v>
      </c>
      <c r="H30" s="24">
        <f t="shared" si="0"/>
        <v>1.1234</v>
      </c>
      <c r="I30" s="26">
        <v>1.3617999999999999</v>
      </c>
      <c r="J30" s="26">
        <v>1.3614999999999999</v>
      </c>
      <c r="K30" s="23">
        <f t="shared" si="1"/>
        <v>-2.9999999999996696E-4</v>
      </c>
      <c r="L30" s="24">
        <f t="shared" si="2"/>
        <v>1.36165</v>
      </c>
      <c r="M30" s="21">
        <v>1.3312999999999999</v>
      </c>
      <c r="N30" s="21">
        <v>1.3314999999999999</v>
      </c>
      <c r="O30" s="23">
        <f t="shared" si="3"/>
        <v>1.3313999999999999</v>
      </c>
      <c r="P30" s="24">
        <f t="shared" si="4"/>
        <v>-1.9999999999997797E-4</v>
      </c>
      <c r="Q30" s="23">
        <f t="shared" si="5"/>
        <v>208.07860262008739</v>
      </c>
      <c r="R30" s="23">
        <f t="shared" si="6"/>
        <v>181.65938864628819</v>
      </c>
      <c r="S30" s="23">
        <f t="shared" si="7"/>
        <v>26.419213973799202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70</v>
      </c>
      <c r="B31" s="1">
        <v>5027</v>
      </c>
      <c r="C31" s="1" t="s">
        <v>88</v>
      </c>
      <c r="D31" s="4">
        <v>1190</v>
      </c>
      <c r="E31" s="1">
        <v>1.1404000000000001</v>
      </c>
      <c r="F31" s="1">
        <v>1.1402000000000001</v>
      </c>
      <c r="G31" s="19">
        <f t="shared" si="8"/>
        <v>1.9999999999997797E-4</v>
      </c>
      <c r="H31" s="24">
        <f t="shared" si="0"/>
        <v>1.1403000000000001</v>
      </c>
      <c r="I31" s="26">
        <v>1.7392000000000001</v>
      </c>
      <c r="J31" s="26">
        <v>1.7393000000000001</v>
      </c>
      <c r="K31" s="23">
        <f t="shared" si="1"/>
        <v>9.9999999999988987E-5</v>
      </c>
      <c r="L31" s="24">
        <f t="shared" si="2"/>
        <v>1.7392500000000002</v>
      </c>
      <c r="M31" s="21">
        <v>1.6769000000000001</v>
      </c>
      <c r="N31" s="21">
        <v>1.6767000000000001</v>
      </c>
      <c r="O31" s="23">
        <f t="shared" si="3"/>
        <v>1.6768000000000001</v>
      </c>
      <c r="P31" s="24">
        <f t="shared" si="4"/>
        <v>1.9999999999997797E-4</v>
      </c>
      <c r="Q31" s="23">
        <f t="shared" si="5"/>
        <v>503.31932773109247</v>
      </c>
      <c r="R31" s="23">
        <f t="shared" si="6"/>
        <v>450.84033613445382</v>
      </c>
      <c r="S31" s="23">
        <f t="shared" si="7"/>
        <v>52.47899159663865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A32" s="1" t="s">
        <v>71</v>
      </c>
      <c r="B32" s="1">
        <v>5026</v>
      </c>
      <c r="C32" s="1" t="s">
        <v>89</v>
      </c>
      <c r="D32" s="4">
        <v>870</v>
      </c>
      <c r="E32" s="1">
        <v>1.1104000000000001</v>
      </c>
      <c r="F32" s="1">
        <v>1.1099000000000001</v>
      </c>
      <c r="G32" s="19">
        <f t="shared" si="8"/>
        <v>4.9999999999994493E-4</v>
      </c>
      <c r="H32" s="24">
        <f t="shared" si="0"/>
        <v>1.11015</v>
      </c>
      <c r="I32" s="26">
        <v>1.2597</v>
      </c>
      <c r="J32" s="26">
        <v>1.2595000000000001</v>
      </c>
      <c r="K32" s="23">
        <f t="shared" si="1"/>
        <v>-1.9999999999997797E-4</v>
      </c>
      <c r="L32" s="24">
        <f t="shared" si="2"/>
        <v>1.2596000000000001</v>
      </c>
      <c r="M32" s="21">
        <v>1.2375</v>
      </c>
      <c r="N32" s="21">
        <v>1.2379</v>
      </c>
      <c r="O32" s="23">
        <f t="shared" si="3"/>
        <v>1.2377</v>
      </c>
      <c r="P32" s="24">
        <f t="shared" si="4"/>
        <v>-3.9999999999995595E-4</v>
      </c>
      <c r="Q32" s="23">
        <f t="shared" si="5"/>
        <v>171.78160919540238</v>
      </c>
      <c r="R32" s="23">
        <f t="shared" si="6"/>
        <v>146.60919540229892</v>
      </c>
      <c r="S32" s="23">
        <f t="shared" si="7"/>
        <v>25.172413793103459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>
      <c r="A33" s="1" t="s">
        <v>72</v>
      </c>
      <c r="B33" s="1">
        <v>5027</v>
      </c>
      <c r="C33" s="1" t="s">
        <v>90</v>
      </c>
      <c r="D33" s="4">
        <v>900</v>
      </c>
      <c r="E33" s="1">
        <v>1.1086</v>
      </c>
      <c r="F33" s="1">
        <v>1.1089</v>
      </c>
      <c r="G33" s="19">
        <f t="shared" si="8"/>
        <v>-2.9999999999996696E-4</v>
      </c>
      <c r="H33" s="24">
        <f t="shared" si="0"/>
        <v>1.1087500000000001</v>
      </c>
      <c r="I33" s="26">
        <v>1.5505</v>
      </c>
      <c r="J33" s="26">
        <v>1.5509999999999999</v>
      </c>
      <c r="K33" s="23">
        <f t="shared" si="1"/>
        <v>4.9999999999994493E-4</v>
      </c>
      <c r="L33" s="24">
        <f t="shared" si="2"/>
        <v>1.5507499999999999</v>
      </c>
      <c r="M33" s="21">
        <v>1.5022</v>
      </c>
      <c r="N33" s="21">
        <v>1.5024999999999999</v>
      </c>
      <c r="O33" s="23">
        <f t="shared" si="3"/>
        <v>1.5023499999999999</v>
      </c>
      <c r="P33" s="24">
        <f t="shared" si="4"/>
        <v>-2.9999999999996696E-4</v>
      </c>
      <c r="Q33" s="23">
        <f t="shared" si="5"/>
        <v>491.1111111111108</v>
      </c>
      <c r="R33" s="23">
        <f t="shared" si="6"/>
        <v>437.33333333333303</v>
      </c>
      <c r="S33" s="23">
        <f t="shared" si="7"/>
        <v>53.777777777777771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>
      <c r="A34" s="1" t="s">
        <v>73</v>
      </c>
      <c r="B34" s="1">
        <v>5026</v>
      </c>
      <c r="C34" s="1" t="s">
        <v>91</v>
      </c>
      <c r="D34" s="4">
        <v>910</v>
      </c>
      <c r="E34" s="1">
        <v>1.1329</v>
      </c>
      <c r="F34" s="1">
        <v>1.133</v>
      </c>
      <c r="G34" s="19">
        <f t="shared" si="8"/>
        <v>-9.9999999999988987E-5</v>
      </c>
      <c r="H34" s="24">
        <f t="shared" si="0"/>
        <v>1.1329500000000001</v>
      </c>
      <c r="I34" s="26">
        <v>1.2464999999999999</v>
      </c>
      <c r="J34" s="26">
        <v>1.246</v>
      </c>
      <c r="K34" s="23">
        <f t="shared" si="1"/>
        <v>-4.9999999999994493E-4</v>
      </c>
      <c r="L34" s="24">
        <f t="shared" si="2"/>
        <v>1.2462499999999999</v>
      </c>
      <c r="M34" s="21">
        <v>1.2266999999999999</v>
      </c>
      <c r="N34" s="21">
        <v>1.2266999999999999</v>
      </c>
      <c r="O34" s="23">
        <f t="shared" si="3"/>
        <v>1.2266999999999999</v>
      </c>
      <c r="P34" s="24">
        <f t="shared" si="4"/>
        <v>0</v>
      </c>
      <c r="Q34" s="23">
        <f t="shared" si="5"/>
        <v>124.5054945054942</v>
      </c>
      <c r="R34" s="23">
        <f t="shared" si="6"/>
        <v>103.02197802197777</v>
      </c>
      <c r="S34" s="23">
        <f t="shared" si="7"/>
        <v>21.483516483516425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>
      <c r="A35" s="1" t="s">
        <v>74</v>
      </c>
      <c r="B35" s="1">
        <v>5027</v>
      </c>
      <c r="C35" s="1" t="s">
        <v>92</v>
      </c>
      <c r="D35" s="4">
        <v>930</v>
      </c>
      <c r="E35" s="1">
        <v>1.1165</v>
      </c>
      <c r="F35" s="1">
        <v>1.1167</v>
      </c>
      <c r="G35" s="19">
        <f t="shared" si="8"/>
        <v>-1.9999999999997797E-4</v>
      </c>
      <c r="H35" s="24">
        <f t="shared" si="0"/>
        <v>1.1166</v>
      </c>
      <c r="I35" s="26">
        <v>1.3648</v>
      </c>
      <c r="J35" s="26">
        <v>1.365</v>
      </c>
      <c r="K35" s="23">
        <f t="shared" si="1"/>
        <v>1.9999999999997797E-4</v>
      </c>
      <c r="L35" s="24">
        <f t="shared" si="2"/>
        <v>1.3649</v>
      </c>
      <c r="M35" s="21">
        <v>1.3326</v>
      </c>
      <c r="N35" s="21">
        <v>1.3324</v>
      </c>
      <c r="O35" s="23">
        <f t="shared" si="3"/>
        <v>1.3325</v>
      </c>
      <c r="P35" s="24">
        <f t="shared" si="4"/>
        <v>1.9999999999997797E-4</v>
      </c>
      <c r="Q35" s="23">
        <f t="shared" si="5"/>
        <v>266.98924731182791</v>
      </c>
      <c r="R35" s="23">
        <f t="shared" si="6"/>
        <v>232.15053763440858</v>
      </c>
      <c r="S35" s="23">
        <f t="shared" si="7"/>
        <v>34.838709677419331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>
      <c r="A36" s="1" t="s">
        <v>75</v>
      </c>
      <c r="B36" s="1">
        <v>5026</v>
      </c>
      <c r="C36" s="1" t="s">
        <v>93</v>
      </c>
      <c r="D36" s="4">
        <v>1075</v>
      </c>
      <c r="E36" s="1">
        <v>1.1477999999999999</v>
      </c>
      <c r="F36" s="1">
        <v>1.1474</v>
      </c>
      <c r="G36" s="19">
        <f t="shared" si="8"/>
        <v>3.9999999999995595E-4</v>
      </c>
      <c r="H36" s="24">
        <f t="shared" si="0"/>
        <v>1.1476</v>
      </c>
      <c r="I36" s="26">
        <v>1.2571000000000001</v>
      </c>
      <c r="J36" s="26">
        <v>1.2569999999999999</v>
      </c>
      <c r="K36" s="23">
        <f t="shared" si="1"/>
        <v>-1.0000000000021103E-4</v>
      </c>
      <c r="L36" s="24">
        <f t="shared" si="2"/>
        <v>1.25705</v>
      </c>
      <c r="M36" s="21">
        <v>1.2352000000000001</v>
      </c>
      <c r="N36" s="21">
        <v>1.2354000000000001</v>
      </c>
      <c r="O36" s="23">
        <f t="shared" si="3"/>
        <v>1.2353000000000001</v>
      </c>
      <c r="P36" s="24">
        <f t="shared" si="4"/>
        <v>-1.9999999999997797E-4</v>
      </c>
      <c r="Q36" s="23">
        <f t="shared" si="5"/>
        <v>101.81395348837214</v>
      </c>
      <c r="R36" s="23">
        <f t="shared" si="6"/>
        <v>81.581395348837319</v>
      </c>
      <c r="S36" s="23">
        <f t="shared" si="7"/>
        <v>20.232558139534817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>
      <c r="A37" s="1" t="s">
        <v>76</v>
      </c>
      <c r="B37" s="1">
        <v>5027</v>
      </c>
      <c r="C37" s="1" t="s">
        <v>94</v>
      </c>
      <c r="D37" s="4">
        <v>1080</v>
      </c>
      <c r="E37" s="1">
        <v>1.1232</v>
      </c>
      <c r="F37" s="1">
        <v>1.1233</v>
      </c>
      <c r="G37" s="19">
        <f t="shared" si="8"/>
        <v>-9.9999999999988987E-5</v>
      </c>
      <c r="H37" s="24">
        <f t="shared" si="0"/>
        <v>1.1232500000000001</v>
      </c>
      <c r="I37" s="26">
        <v>1.4956</v>
      </c>
      <c r="J37" s="26">
        <v>1.4959</v>
      </c>
      <c r="K37" s="23">
        <f t="shared" si="1"/>
        <v>2.9999999999996696E-4</v>
      </c>
      <c r="L37" s="24">
        <f t="shared" si="2"/>
        <v>1.4957500000000001</v>
      </c>
      <c r="M37" s="21">
        <v>1.4501999999999999</v>
      </c>
      <c r="N37" s="21">
        <v>1.4498</v>
      </c>
      <c r="O37" s="23">
        <f t="shared" si="3"/>
        <v>1.45</v>
      </c>
      <c r="P37" s="24">
        <f t="shared" si="4"/>
        <v>3.9999999999995595E-4</v>
      </c>
      <c r="Q37" s="23">
        <f t="shared" si="5"/>
        <v>344.90740740740745</v>
      </c>
      <c r="R37" s="23">
        <f t="shared" si="6"/>
        <v>302.54629629629619</v>
      </c>
      <c r="S37" s="23">
        <f t="shared" si="7"/>
        <v>42.361111111111256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>
      <c r="A38" s="1" t="s">
        <v>77</v>
      </c>
      <c r="B38" s="1">
        <v>5026</v>
      </c>
      <c r="C38" s="1" t="s">
        <v>95</v>
      </c>
      <c r="D38" s="4">
        <v>550</v>
      </c>
      <c r="E38" s="1">
        <v>1.1235999999999999</v>
      </c>
      <c r="F38" s="1">
        <v>1.1235999999999999</v>
      </c>
      <c r="G38" s="19">
        <f t="shared" si="8"/>
        <v>0</v>
      </c>
      <c r="H38" s="24">
        <f t="shared" si="0"/>
        <v>1.1235999999999999</v>
      </c>
      <c r="I38" s="26">
        <v>1.1751</v>
      </c>
      <c r="J38" s="26">
        <v>1.1755</v>
      </c>
      <c r="K38" s="23">
        <f t="shared" si="1"/>
        <v>3.9999999999995595E-4</v>
      </c>
      <c r="L38" s="24">
        <f t="shared" si="2"/>
        <v>1.1753</v>
      </c>
      <c r="M38" s="21">
        <v>1.1608000000000001</v>
      </c>
      <c r="N38" s="21">
        <v>1.1611</v>
      </c>
      <c r="O38" s="23">
        <f t="shared" si="3"/>
        <v>1.1609500000000001</v>
      </c>
      <c r="P38" s="24">
        <f t="shared" si="4"/>
        <v>-2.9999999999996696E-4</v>
      </c>
      <c r="Q38" s="23">
        <f t="shared" si="5"/>
        <v>94.000000000000142</v>
      </c>
      <c r="R38" s="23">
        <f t="shared" si="6"/>
        <v>67.90909090909129</v>
      </c>
      <c r="S38" s="23">
        <f t="shared" si="7"/>
        <v>26.090909090908852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>
      <c r="A39" s="1" t="s">
        <v>78</v>
      </c>
      <c r="B39" s="1">
        <v>5027</v>
      </c>
      <c r="C39" s="1" t="s">
        <v>96</v>
      </c>
      <c r="D39" s="4">
        <v>580</v>
      </c>
      <c r="E39" s="1">
        <v>1.1258999999999999</v>
      </c>
      <c r="F39" s="1">
        <v>1.1261000000000001</v>
      </c>
      <c r="G39" s="19">
        <f t="shared" si="8"/>
        <v>-2.0000000000020002E-4</v>
      </c>
      <c r="H39" s="24">
        <f t="shared" si="0"/>
        <v>1.1259999999999999</v>
      </c>
      <c r="I39" s="26">
        <v>1.3376999999999999</v>
      </c>
      <c r="J39" s="26">
        <v>1.3381000000000001</v>
      </c>
      <c r="K39" s="23">
        <f t="shared" si="1"/>
        <v>4.0000000000017799E-4</v>
      </c>
      <c r="L39" s="24">
        <f t="shared" si="2"/>
        <v>1.3378999999999999</v>
      </c>
      <c r="M39" s="21">
        <v>1.3075000000000001</v>
      </c>
      <c r="N39" s="21">
        <v>1.3080000000000001</v>
      </c>
      <c r="O39" s="23">
        <f t="shared" si="3"/>
        <v>1.30775</v>
      </c>
      <c r="P39" s="24">
        <f t="shared" si="4"/>
        <v>-4.9999999999994493E-4</v>
      </c>
      <c r="Q39" s="23">
        <f t="shared" si="5"/>
        <v>365.34482758620686</v>
      </c>
      <c r="R39" s="23">
        <f t="shared" si="6"/>
        <v>313.36206896551744</v>
      </c>
      <c r="S39" s="23">
        <f t="shared" si="7"/>
        <v>51.982758620689424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>
      <c r="E40" s="19"/>
      <c r="F40" s="19"/>
      <c r="G40" s="19"/>
      <c r="H40" s="20"/>
      <c r="I40" s="21"/>
      <c r="J40" s="21"/>
      <c r="K40" s="21"/>
      <c r="L40" s="20"/>
      <c r="M40" s="21"/>
      <c r="N40" s="21"/>
      <c r="O40" s="21"/>
      <c r="P40" s="20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>
      <c r="E41" s="19"/>
      <c r="F41" s="19"/>
      <c r="G41" s="19"/>
      <c r="H41" s="20"/>
      <c r="I41" s="21"/>
      <c r="J41" s="21"/>
      <c r="K41" s="21"/>
      <c r="L41" s="20"/>
      <c r="M41" s="21"/>
      <c r="N41" s="21"/>
      <c r="O41" s="21"/>
      <c r="P41" s="20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>
      <c r="E42" s="19"/>
      <c r="F42" s="19"/>
      <c r="G42" s="19"/>
      <c r="H42" s="20"/>
      <c r="I42" s="21"/>
      <c r="J42" s="21"/>
      <c r="K42" s="21"/>
      <c r="L42" s="20"/>
      <c r="M42" s="21"/>
      <c r="N42" s="21"/>
      <c r="O42" s="21"/>
      <c r="P42" s="20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>
      <c r="E43" s="19"/>
      <c r="F43" s="19"/>
      <c r="G43" s="19"/>
      <c r="H43" s="20"/>
      <c r="I43" s="21"/>
      <c r="J43" s="21"/>
      <c r="K43" s="21"/>
      <c r="L43" s="20"/>
      <c r="M43" s="21"/>
      <c r="N43" s="21"/>
      <c r="O43" s="21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>
      <c r="E44" s="19"/>
      <c r="F44" s="19"/>
      <c r="G44" s="19"/>
      <c r="H44" s="20"/>
      <c r="I44" s="21"/>
      <c r="J44" s="21"/>
      <c r="K44" s="21"/>
      <c r="L44" s="20"/>
      <c r="M44" s="21"/>
      <c r="N44" s="21"/>
      <c r="O44" s="21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>
      <c r="E45" s="19"/>
      <c r="F45" s="19"/>
      <c r="G45" s="19"/>
      <c r="H45" s="20"/>
      <c r="I45" s="21"/>
      <c r="J45" s="21"/>
      <c r="K45" s="21"/>
      <c r="L45" s="20"/>
      <c r="M45" s="21"/>
      <c r="N45" s="21"/>
      <c r="O45" s="21"/>
      <c r="P45" s="20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>
      <c r="E565" s="19"/>
      <c r="F565" s="19"/>
      <c r="G565" s="19"/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  <row r="566" spans="5:44">
      <c r="E566" s="19"/>
      <c r="F566" s="19"/>
      <c r="G566" s="19"/>
      <c r="H566" s="20"/>
      <c r="I566" s="21"/>
      <c r="J566" s="21"/>
      <c r="K566" s="21"/>
      <c r="L566" s="20"/>
      <c r="M566" s="21"/>
      <c r="N566" s="21"/>
      <c r="O566" s="21"/>
      <c r="P566" s="2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</row>
    <row r="567" spans="5:44">
      <c r="E567" s="19"/>
      <c r="F567" s="19"/>
      <c r="G567" s="19"/>
      <c r="H567" s="20"/>
      <c r="I567" s="21"/>
      <c r="J567" s="21"/>
      <c r="K567" s="21"/>
      <c r="L567" s="20"/>
      <c r="M567" s="21"/>
      <c r="N567" s="21"/>
      <c r="O567" s="21"/>
      <c r="P567" s="20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M11" sqref="M11"/>
    </sheetView>
  </sheetViews>
  <sheetFormatPr defaultRowHeight="15"/>
  <cols>
    <col min="1" max="1" width="12.5703125" bestFit="1" customWidth="1"/>
    <col min="5" max="5" width="11.140625" bestFit="1" customWidth="1"/>
    <col min="6" max="6" width="16.28515625" bestFit="1" customWidth="1"/>
    <col min="7" max="7" width="12.5703125" customWidth="1"/>
    <col min="8" max="8" width="12.5703125" bestFit="1" customWidth="1"/>
    <col min="12" max="12" width="11.140625" bestFit="1" customWidth="1"/>
    <col min="13" max="13" width="16.28515625" bestFit="1" customWidth="1"/>
  </cols>
  <sheetData>
    <row r="1" spans="1:13">
      <c r="A1" s="12" t="s">
        <v>97</v>
      </c>
      <c r="B1" s="13"/>
      <c r="C1" s="13"/>
      <c r="D1" s="2"/>
      <c r="E1" s="2"/>
      <c r="F1" s="1"/>
      <c r="G1" s="16"/>
      <c r="H1" s="12" t="s">
        <v>98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  <c r="G2" s="14"/>
      <c r="H2" s="14"/>
      <c r="I2" s="8" t="s">
        <v>13</v>
      </c>
      <c r="J2" s="2" t="s">
        <v>14</v>
      </c>
      <c r="K2" s="2" t="s">
        <v>15</v>
      </c>
      <c r="L2" s="2" t="s">
        <v>23</v>
      </c>
      <c r="M2" s="22" t="s">
        <v>24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9">
        <f>'Raw Data'!Q4</f>
        <v>238.98809523809521</v>
      </c>
      <c r="C4" s="9">
        <f>'Raw Data'!R4</f>
        <v>204.40476190476187</v>
      </c>
      <c r="D4" s="9">
        <f>B4-C4</f>
        <v>34.583333333333343</v>
      </c>
      <c r="E4" s="9">
        <f>'Raw Data'!D4</f>
        <v>840</v>
      </c>
      <c r="F4" s="4">
        <f>'Raw Data'!L4</f>
        <v>1.3543000000000001</v>
      </c>
      <c r="G4" s="16"/>
      <c r="H4" s="16">
        <v>0.01</v>
      </c>
      <c r="I4" s="9">
        <f>'Raw Data'!Q5</f>
        <v>85.588235294117752</v>
      </c>
      <c r="J4" s="9">
        <f>'Raw Data'!R5</f>
        <v>69.294117647058769</v>
      </c>
      <c r="K4" s="9">
        <f>I4-J4</f>
        <v>16.294117647058982</v>
      </c>
      <c r="L4" s="9">
        <f>'Raw Data'!D5</f>
        <v>850</v>
      </c>
      <c r="M4" s="4">
        <f>'Raw Data'!L5</f>
        <v>1.2255500000000001</v>
      </c>
    </row>
    <row r="5" spans="1:13">
      <c r="A5" s="16">
        <v>0.05</v>
      </c>
      <c r="B5" s="9">
        <f>'Raw Data'!Q6</f>
        <v>77.616279069767273</v>
      </c>
      <c r="C5" s="9">
        <f>'Raw Data'!R6</f>
        <v>63.343023255813883</v>
      </c>
      <c r="D5" s="9">
        <f t="shared" ref="D5:D10" si="0">B5-C5</f>
        <v>14.273255813953391</v>
      </c>
      <c r="E5" s="9">
        <f>'Raw Data'!D6</f>
        <v>1720</v>
      </c>
      <c r="F5" s="4">
        <f>'Raw Data'!L6</f>
        <v>1.2866499999999998</v>
      </c>
      <c r="G5" s="16"/>
      <c r="H5" s="16">
        <v>0.05</v>
      </c>
      <c r="I5" s="9">
        <f>'Raw Data'!Q7</f>
        <v>41.220930232558118</v>
      </c>
      <c r="J5" s="9">
        <f>'Raw Data'!R7</f>
        <v>31.715116279069697</v>
      </c>
      <c r="K5" s="9">
        <f t="shared" ref="K5:K10" si="1">I5-J5</f>
        <v>9.5058139534884205</v>
      </c>
      <c r="L5" s="9">
        <f>'Raw Data'!D7</f>
        <v>1720</v>
      </c>
      <c r="M5" s="4">
        <f>'Raw Data'!L7</f>
        <v>1.2345999999999999</v>
      </c>
    </row>
    <row r="6" spans="1:13">
      <c r="A6" s="16">
        <v>0.1</v>
      </c>
      <c r="B6" s="9">
        <f>'Raw Data'!Q8+'Raw Data'!Q10</f>
        <v>125.73007197175454</v>
      </c>
      <c r="C6" s="9">
        <f>'Raw Data'!R8+'Raw Data'!R10</f>
        <v>100.64469038566</v>
      </c>
      <c r="D6" s="9">
        <f t="shared" si="0"/>
        <v>25.085381586094542</v>
      </c>
      <c r="E6" s="9">
        <f>'Raw Data'!D8+'Raw Data'!D10</f>
        <v>2435</v>
      </c>
      <c r="F6" s="4">
        <f>'Raw Data'!L8+'Raw Data'!L10</f>
        <v>2.4653999999999998</v>
      </c>
      <c r="G6" s="16"/>
      <c r="H6" s="16">
        <v>0.1</v>
      </c>
      <c r="I6" s="9">
        <f>'Raw Data'!Q9+'Raw Data'!Q11</f>
        <v>128.10978701825528</v>
      </c>
      <c r="J6" s="9">
        <f>'Raw Data'!R9+'Raw Data'!R11</f>
        <v>100.88742393509116</v>
      </c>
      <c r="K6" s="9">
        <f t="shared" si="1"/>
        <v>27.222363083164112</v>
      </c>
      <c r="L6" s="9">
        <f>'Raw Data'!D9+'Raw Data'!D11</f>
        <v>2520</v>
      </c>
      <c r="M6" s="4">
        <f>'Raw Data'!L9+'Raw Data'!L11</f>
        <v>2.4773499999999995</v>
      </c>
    </row>
    <row r="7" spans="1:13">
      <c r="A7" s="16">
        <v>0.2</v>
      </c>
      <c r="B7" s="9">
        <f>'Raw Data'!Q12+'Raw Data'!Q14</f>
        <v>189.45164862644211</v>
      </c>
      <c r="C7" s="9">
        <f>'Raw Data'!R12+'Raw Data'!R14</f>
        <v>159.45682849283742</v>
      </c>
      <c r="D7" s="9">
        <f t="shared" si="0"/>
        <v>29.994820133604691</v>
      </c>
      <c r="E7" s="9">
        <f>'Raw Data'!D12+'Raw Data'!D14</f>
        <v>3365</v>
      </c>
      <c r="F7" s="4">
        <f>'Raw Data'!L12+'Raw Data'!L14</f>
        <v>2.6281499999999998</v>
      </c>
      <c r="G7" s="16"/>
      <c r="H7" s="16">
        <v>0.2</v>
      </c>
      <c r="I7" s="9">
        <f>'Raw Data'!Q13+'Raw Data'!Q15</f>
        <v>138.568697729988</v>
      </c>
      <c r="J7" s="9">
        <f>'Raw Data'!R13+'Raw Data'!R15</f>
        <v>112.32599419696186</v>
      </c>
      <c r="K7" s="9">
        <f t="shared" si="1"/>
        <v>26.242703533026145</v>
      </c>
      <c r="L7" s="9">
        <f>'Raw Data'!D13+'Raw Data'!D15</f>
        <v>3440</v>
      </c>
      <c r="M7" s="4">
        <f>'Raw Data'!L13+'Raw Data'!L15</f>
        <v>2.5411000000000001</v>
      </c>
    </row>
    <row r="8" spans="1:13">
      <c r="A8" s="16">
        <v>0.3</v>
      </c>
      <c r="B8" s="9">
        <f>'Raw Data'!Q16+'Raw Data'!Q18+'Raw Data'!Q20</f>
        <v>505.18702493343011</v>
      </c>
      <c r="C8" s="9">
        <f>'Raw Data'!R16+'Raw Data'!R18+'Raw Data'!R20</f>
        <v>439.48183107137345</v>
      </c>
      <c r="D8" s="9">
        <f t="shared" si="0"/>
        <v>65.70519386205666</v>
      </c>
      <c r="E8" s="9">
        <f>'Raw Data'!D16+'Raw Data'!D18+'Raw Data'!D20</f>
        <v>3900</v>
      </c>
      <c r="F8" s="4">
        <f>'Raw Data'!L16+'Raw Data'!L18+'Raw Data'!L21</f>
        <v>4.02285</v>
      </c>
      <c r="G8" s="16"/>
      <c r="H8" s="16">
        <v>0.3</v>
      </c>
      <c r="I8" s="9">
        <f>'Raw Data'!Q17+'Raw Data'!Q19+'Raw Data'!Q21</f>
        <v>285.15290002589455</v>
      </c>
      <c r="J8" s="9">
        <f>'Raw Data'!R17+'Raw Data'!R19+'Raw Data'!R21</f>
        <v>231.38732194126266</v>
      </c>
      <c r="K8" s="9">
        <f t="shared" si="1"/>
        <v>53.765578084631898</v>
      </c>
      <c r="L8" s="9">
        <f>'Raw Data'!D17+'Raw Data'!D19+'Raw Data'!D21</f>
        <v>4030</v>
      </c>
      <c r="M8" s="4">
        <f>'Raw Data'!L17+'Raw Data'!L19+'Raw Data'!L21</f>
        <v>3.82525</v>
      </c>
    </row>
    <row r="9" spans="1:13">
      <c r="A9" s="16">
        <v>0.45</v>
      </c>
      <c r="B9" s="9">
        <f>'Raw Data'!Q22+'Raw Data'!Q24+'Raw Data'!Q26+'Raw Data'!Q28</f>
        <v>1020.524720655089</v>
      </c>
      <c r="C9" s="9">
        <f>'Raw Data'!R22+'Raw Data'!R24+'Raw Data'!R26+'Raw Data'!R28</f>
        <v>910.21691852004233</v>
      </c>
      <c r="D9" s="9">
        <f t="shared" si="0"/>
        <v>110.3078021350467</v>
      </c>
      <c r="E9" s="9">
        <f>'Raw Data'!D22+'Raw Data'!D24+'Raw Data'!D26+'Raw Data'!D28</f>
        <v>4430</v>
      </c>
      <c r="F9" s="4">
        <f>'Raw Data'!L22+'Raw Data'!L24+'Raw Data'!L26+'Raw Data'!L28</f>
        <v>5.5699499999999995</v>
      </c>
      <c r="G9" s="16"/>
      <c r="H9" s="16">
        <v>0.45</v>
      </c>
      <c r="I9" s="9">
        <f>'Raw Data'!Q23+'Raw Data'!Q25+'Raw Data'!Q27+'Raw Data'!Q29</f>
        <v>1042.1679736465624</v>
      </c>
      <c r="J9" s="9">
        <f>'Raw Data'!R23+'Raw Data'!R25+'Raw Data'!R27+'Raw Data'!R29</f>
        <v>925.00838950357559</v>
      </c>
      <c r="K9" s="9">
        <f t="shared" si="1"/>
        <v>117.15958414298677</v>
      </c>
      <c r="L9" s="9">
        <f>'Raw Data'!D23+'Raw Data'!D25+'Raw Data'!D27+'Raw Data'!D29</f>
        <v>4540</v>
      </c>
      <c r="M9" s="4">
        <f>'Raw Data'!L23+'Raw Data'!L25+'Raw Data'!L27+'Raw Data'!L29</f>
        <v>5.58955</v>
      </c>
    </row>
    <row r="10" spans="1:13">
      <c r="A10" s="15">
        <v>0.6</v>
      </c>
      <c r="B10" s="10">
        <f>'Raw Data'!Q30+'Raw Data'!Q32+'Raw Data'!Q34+'Raw Data'!Q36+'Raw Data'!Q38</f>
        <v>700.17965980935617</v>
      </c>
      <c r="C10" s="10">
        <f>'Raw Data'!R30+'Raw Data'!R32+'Raw Data'!R34+'Raw Data'!R36+'Raw Data'!R38</f>
        <v>580.78104832849351</v>
      </c>
      <c r="D10" s="10">
        <f t="shared" si="0"/>
        <v>119.39861148086266</v>
      </c>
      <c r="E10" s="10">
        <f>'Raw Data'!D30+'Raw Data'!D32+'Raw Data'!D34+'Raw Data'!D36+'Raw Data'!D38</f>
        <v>4550</v>
      </c>
      <c r="F10" s="17">
        <f>'Raw Data'!L30+'Raw Data'!L32+'Raw Data'!L34+'Raw Data'!L36+'Raw Data'!L38</f>
        <v>6.2998499999999993</v>
      </c>
      <c r="G10" s="16"/>
      <c r="H10" s="15">
        <v>0.6</v>
      </c>
      <c r="I10" s="10">
        <f>'Raw Data'!Q31+'Raw Data'!Q33+'Raw Data'!Q35+'Raw Data'!Q37+'Raw Data'!Q39</f>
        <v>1971.6719211476457</v>
      </c>
      <c r="J10" s="10">
        <f>'Raw Data'!R31+'Raw Data'!R33+'Raw Data'!R35+'Raw Data'!R37+'Raw Data'!R39</f>
        <v>1736.232572364009</v>
      </c>
      <c r="K10" s="10">
        <f t="shared" si="1"/>
        <v>235.43934878363666</v>
      </c>
      <c r="L10" s="10">
        <f>'Raw Data'!D31+'Raw Data'!D33+'Raw Data'!D35+'Raw Data'!D37+'Raw Data'!D39</f>
        <v>4680</v>
      </c>
      <c r="M10" s="17">
        <f>'Raw Data'!L31+'Raw Data'!L33+'Raw Data'!L35+'Raw Data'!L37+'Raw Data'!L39</f>
        <v>7.48855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2012-08-24T15:47:35Z</dcterms:modified>
</cp:coreProperties>
</file>